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640" tabRatio="36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'Лист1'!$A$1:$P$161</definedName>
  </definedNames>
  <calcPr fullCalcOnLoad="1"/>
</workbook>
</file>

<file path=xl/sharedStrings.xml><?xml version="1.0" encoding="utf-8"?>
<sst xmlns="http://schemas.openxmlformats.org/spreadsheetml/2006/main" count="198" uniqueCount="184">
  <si>
    <t>№</t>
  </si>
  <si>
    <t>Показники</t>
  </si>
  <si>
    <t>Бали</t>
  </si>
  <si>
    <t>1.</t>
  </si>
  <si>
    <t>2.</t>
  </si>
  <si>
    <t>4.</t>
  </si>
  <si>
    <t>5.</t>
  </si>
  <si>
    <t>Тези міжнародної конференції, проведеної в:</t>
  </si>
  <si>
    <t>11.</t>
  </si>
  <si>
    <t>12.</t>
  </si>
  <si>
    <t>13.</t>
  </si>
  <si>
    <t>16.</t>
  </si>
  <si>
    <t xml:space="preserve">Монографії (ISBN) </t>
  </si>
  <si>
    <t>17.</t>
  </si>
  <si>
    <t xml:space="preserve">Монографії (ББК, УДК) </t>
  </si>
  <si>
    <t>18.</t>
  </si>
  <si>
    <t>Комп’ютерна програма</t>
  </si>
  <si>
    <t>19.</t>
  </si>
  <si>
    <t>Захист дисертації (здобувачу)</t>
  </si>
  <si>
    <t>20.</t>
  </si>
  <si>
    <t>21.</t>
  </si>
  <si>
    <t>Присвоєння звання</t>
  </si>
  <si>
    <t xml:space="preserve">Складання кандидатського мінімуму </t>
  </si>
  <si>
    <t>23.</t>
  </si>
  <si>
    <t>24.</t>
  </si>
  <si>
    <t>25.</t>
  </si>
  <si>
    <t>Робота з рецензування</t>
  </si>
  <si>
    <t>26.</t>
  </si>
  <si>
    <t>Підготовка до друку матеріалів конференції</t>
  </si>
  <si>
    <t>27.</t>
  </si>
  <si>
    <t>28.</t>
  </si>
  <si>
    <t>Опонування</t>
  </si>
  <si>
    <t>29.</t>
  </si>
  <si>
    <t>Відгуки</t>
  </si>
  <si>
    <t>30.</t>
  </si>
  <si>
    <t>31.</t>
  </si>
  <si>
    <t xml:space="preserve">Розробка проекту міжнародного рівня (на одержання грантів) </t>
  </si>
  <si>
    <t>32.</t>
  </si>
  <si>
    <t>33.</t>
  </si>
  <si>
    <t>34.</t>
  </si>
  <si>
    <t>36.</t>
  </si>
  <si>
    <t>Підготовка студентів до олімпіад:</t>
  </si>
  <si>
    <t>37.</t>
  </si>
  <si>
    <t>Підготовка студентів до конкурсів студентських НДР:</t>
  </si>
  <si>
    <t>Усього:</t>
  </si>
  <si>
    <t>Творчі показники</t>
  </si>
  <si>
    <t>Участь у виставках, творчих конкурсах, концертах, спортивних змаганнях</t>
  </si>
  <si>
    <t>3.</t>
  </si>
  <si>
    <t>Підготовка студентів до конкурсів, виставок та спортивних змагань:</t>
  </si>
  <si>
    <t>6.</t>
  </si>
  <si>
    <t>7.</t>
  </si>
  <si>
    <t>8.</t>
  </si>
  <si>
    <t>9.</t>
  </si>
  <si>
    <t>Веде науково-дослідну роботу на</t>
  </si>
  <si>
    <t>Кафедра</t>
  </si>
  <si>
    <t>Прізвище, ім`я та по батькові</t>
  </si>
  <si>
    <t>Посада</t>
  </si>
  <si>
    <t>рівні</t>
  </si>
  <si>
    <t>Працює в університеті з</t>
  </si>
  <si>
    <t>Участь у НДР:</t>
  </si>
  <si>
    <t>Тема</t>
  </si>
  <si>
    <t>Наукові показники</t>
  </si>
  <si>
    <t>Підготовка та проведення конкурсів, спортивних змагань, концертів, персональних виставок</t>
  </si>
  <si>
    <t>10.</t>
  </si>
  <si>
    <t>Ваговий коефіцієнт (частка від обсягу виконаної роботи)</t>
  </si>
  <si>
    <t>Число одиниць продукції або разів участі у заході</t>
  </si>
  <si>
    <t>факультет</t>
  </si>
  <si>
    <t>наук. ступ.</t>
  </si>
  <si>
    <t xml:space="preserve">вч. зв. </t>
  </si>
  <si>
    <t>Національна стаття</t>
  </si>
  <si>
    <t>Доповідь на конференції, проведеної в:</t>
  </si>
  <si>
    <t>Керівництво (консультування)</t>
  </si>
  <si>
    <t>Керівництво магістерськими роботами</t>
  </si>
  <si>
    <t>Цитування статей в Scopus (за одне цитування в рік)</t>
  </si>
  <si>
    <t>14.</t>
  </si>
  <si>
    <t>15.</t>
  </si>
  <si>
    <t>Підготовка і захист (науковому консультантові (керівникові):</t>
  </si>
  <si>
    <t xml:space="preserve">          доктора наук (у строк – коефіцієнт 2)</t>
  </si>
  <si>
    <t xml:space="preserve">          кандидата наук (у строк – коефіцієнт 2)</t>
  </si>
  <si>
    <t xml:space="preserve">          кандидатської (у строк - коефіцієнт 2)</t>
  </si>
  <si>
    <t xml:space="preserve">          докторської (у строк - коефіцієнт 2)</t>
  </si>
  <si>
    <t xml:space="preserve">             докторантами</t>
  </si>
  <si>
    <t xml:space="preserve">            професора</t>
  </si>
  <si>
    <t xml:space="preserve">            доцента </t>
  </si>
  <si>
    <t xml:space="preserve">           підручника, монографії, навчального посібника, збірника конференцій</t>
  </si>
  <si>
    <t xml:space="preserve">           докторської дисертації (якщо експертиза - коефіцієнт 2)</t>
  </si>
  <si>
    <t xml:space="preserve">          кандидатської дисертації (якщо експертиза - коефіцієнт 2)</t>
  </si>
  <si>
    <t xml:space="preserve">          статей у фахових виданнях </t>
  </si>
  <si>
    <t xml:space="preserve">           докторської дисертації</t>
  </si>
  <si>
    <t xml:space="preserve">           кандидатської дисертації </t>
  </si>
  <si>
    <t xml:space="preserve">           на автореферат докторської дисертації</t>
  </si>
  <si>
    <t xml:space="preserve">           на автореферат кандидатської дисертації</t>
  </si>
  <si>
    <t xml:space="preserve">            міжнародного рівня</t>
  </si>
  <si>
    <t xml:space="preserve">            національного рівня </t>
  </si>
  <si>
    <t xml:space="preserve">            регіонального рівня </t>
  </si>
  <si>
    <t>38.</t>
  </si>
  <si>
    <t xml:space="preserve">             міжнародного рівня (диплом І-ІІІ ст.) </t>
  </si>
  <si>
    <t xml:space="preserve">             національного рівня (диплом І-ІІІ ст.) </t>
  </si>
  <si>
    <t xml:space="preserve">             регіонального рівня (диплом І-ІІІ ст.)</t>
  </si>
  <si>
    <t xml:space="preserve">             регіонального рівня (диплом І-ІІІ ст.) </t>
  </si>
  <si>
    <t xml:space="preserve">             національного рівня(диплом І-ІІІ ст.) </t>
  </si>
  <si>
    <t xml:space="preserve">              міжнародного рівня (диплом І-ІІІ ст.) </t>
  </si>
  <si>
    <t xml:space="preserve">             диплом за участь </t>
  </si>
  <si>
    <t>39.</t>
  </si>
  <si>
    <t>40.</t>
  </si>
  <si>
    <t xml:space="preserve">             міжнародного рівня</t>
  </si>
  <si>
    <t xml:space="preserve">             міжнародних </t>
  </si>
  <si>
    <t xml:space="preserve">             національних </t>
  </si>
  <si>
    <t xml:space="preserve">            регіональних </t>
  </si>
  <si>
    <t xml:space="preserve">             національного рівня </t>
  </si>
  <si>
    <t xml:space="preserve">                        пленарна</t>
  </si>
  <si>
    <t xml:space="preserve">                        секційна</t>
  </si>
  <si>
    <t xml:space="preserve">                       секційна</t>
  </si>
  <si>
    <t xml:space="preserve">             вчений секретар</t>
  </si>
  <si>
    <t xml:space="preserve">             голова ради</t>
  </si>
  <si>
    <t xml:space="preserve">             член ради</t>
  </si>
  <si>
    <t>Стаття у виданні, що входить до наукометричних баз даних Scopus чи Web of Science</t>
  </si>
  <si>
    <t>Національна фахова стаття</t>
  </si>
  <si>
    <t xml:space="preserve">         за межами України:</t>
  </si>
  <si>
    <t xml:space="preserve">        в Україні:</t>
  </si>
  <si>
    <t xml:space="preserve">          за межами України</t>
  </si>
  <si>
    <t xml:space="preserve">            в Україні:</t>
  </si>
  <si>
    <t>Видання з грифом МОН</t>
  </si>
  <si>
    <t xml:space="preserve">           понад 100 стор. </t>
  </si>
  <si>
    <t xml:space="preserve">           до 100 стор</t>
  </si>
  <si>
    <t xml:space="preserve">           до 50 стор.</t>
  </si>
  <si>
    <t>Видання з рекомендацією Вченої ради ДДПУ:</t>
  </si>
  <si>
    <t xml:space="preserve">          понад 100 сторінок</t>
  </si>
  <si>
    <t xml:space="preserve">          до 100 сторінок</t>
  </si>
  <si>
    <t>Впровадження дистанційних курсів</t>
  </si>
  <si>
    <t xml:space="preserve">             розробка дистанційного курсу</t>
  </si>
  <si>
    <t xml:space="preserve">          до 50 стор.</t>
  </si>
  <si>
    <t xml:space="preserve">             підтримка дистанційного курсу</t>
  </si>
  <si>
    <t>Підвищення кваліфікації</t>
  </si>
  <si>
    <t xml:space="preserve">         навчання (стажування) у країні, що входить до Організації економічного співробітництва та розвитку (ОЕСР) та/або Європейського Союзу</t>
  </si>
  <si>
    <t xml:space="preserve">        отримання міжнародного сертифікату відповідно до Загальноєвропейської рекомендації з мовної освіти (на рівні не менше В2)</t>
  </si>
  <si>
    <t xml:space="preserve">         стажування за кордоном</t>
  </si>
  <si>
    <t xml:space="preserve">         стажування в Україні </t>
  </si>
  <si>
    <t>Робота в:</t>
  </si>
  <si>
    <t xml:space="preserve">           редколегіях не фахових видань (за роботу в одному випуску) </t>
  </si>
  <si>
    <t xml:space="preserve">           редколегіях фахових видань (за роботу в одному виданні)</t>
  </si>
  <si>
    <t xml:space="preserve">           комісіях (журі) олімпіад та конкурсів студентських НДР (на факультетському рівні — коефіцієнт 0,5, університетському рівні — коефіцієнт 1, регіональному рівні – коефіцієнт 2, міжнародному – коефіцієнт 3)
</t>
  </si>
  <si>
    <t>Участь у роботі спец. ради (за 1 особу)</t>
  </si>
  <si>
    <t>Перемога науково-педагогічних працівників у конкурсах, що проводять міжнародні або державні наукові фонди та організації</t>
  </si>
  <si>
    <t xml:space="preserve">            з міжнародною участю (диплом І-ІІІ ст.)</t>
  </si>
  <si>
    <t xml:space="preserve">            національного рівня (диплом І-ІІІ ст.)</t>
  </si>
  <si>
    <t xml:space="preserve">            регіонального рівня (диплом І-ІІІ ст.)</t>
  </si>
  <si>
    <t xml:space="preserve">           диплом за участь</t>
  </si>
  <si>
    <t>Підготовка та проведення  наукових семінарів, конференцій, олімпіад</t>
  </si>
  <si>
    <t xml:space="preserve">            університетського рівня</t>
  </si>
  <si>
    <t xml:space="preserve">            університетського рівня (диплом І-ІІІ ст.)</t>
  </si>
  <si>
    <t xml:space="preserve">             університетського рівня (диплом І-ІІІ ст.)</t>
  </si>
  <si>
    <t>Адміністративні бонуси за виконання окремих видів наукової, науково-методичної та науково-організаційної роботи, що не враховані в рейтинговому листі, від</t>
  </si>
  <si>
    <t>Навантаження науково-педагогічних працівників (кваліфікаційні коефіцієнти: канд. наук — 1,2; канд. наук, доцент — 1,5; доктор наук або канд. наук, професор — 1,8; доктор наук, професор — 2):</t>
  </si>
  <si>
    <t xml:space="preserve">         від зав. кафедри</t>
  </si>
  <si>
    <t xml:space="preserve">         декана</t>
  </si>
  <si>
    <t xml:space="preserve">         проректора, ректора</t>
  </si>
  <si>
    <t xml:space="preserve">        0,25 ст</t>
  </si>
  <si>
    <t xml:space="preserve">        0,33 ст.</t>
  </si>
  <si>
    <t xml:space="preserve">        0,5 ст.</t>
  </si>
  <si>
    <t xml:space="preserve">        0,75 ст.</t>
  </si>
  <si>
    <t xml:space="preserve">        1 ст.</t>
  </si>
  <si>
    <t xml:space="preserve">        1,25 ст.</t>
  </si>
  <si>
    <t xml:space="preserve">        1,5 ст.</t>
  </si>
  <si>
    <t>Загальна сумма балів</t>
  </si>
  <si>
    <t>Стаття у виданні, що входить до наукометричної бази даних Index Copernicus</t>
  </si>
  <si>
    <t>Стаття у видання, що реферується у наукометричних базах даних (Google Академия, Cross ref, Math SсiNet та ін.)</t>
  </si>
  <si>
    <t>Видання за кордоном</t>
  </si>
  <si>
    <t xml:space="preserve">          понад 100 стор. </t>
  </si>
  <si>
    <t xml:space="preserve">          до 100 стор</t>
  </si>
  <si>
    <t xml:space="preserve">             аспірантами, здобувачами</t>
  </si>
  <si>
    <t>Патент на винахід, корисну модель, промисловий зразок</t>
  </si>
  <si>
    <t xml:space="preserve">          матеріалів ресурсного центру, робіт МАН</t>
  </si>
  <si>
    <t>Свідоцтво про реєстрацію авторського права та суміжних прав</t>
  </si>
  <si>
    <t>Розробка проекту (на одержання грантів)</t>
  </si>
  <si>
    <t xml:space="preserve">         за межами України</t>
  </si>
  <si>
    <t xml:space="preserve">         в межах України</t>
  </si>
  <si>
    <t>Отримання гранту, комерціалізація наукових досліджень</t>
  </si>
  <si>
    <t>Регістрація в Google Aкадемія</t>
  </si>
  <si>
    <t>Цитування статей в Google Академия (за одне цитування в рік)</t>
  </si>
  <si>
    <t xml:space="preserve">            конкурсних комісіях, фахових науково-методичних радах тощо</t>
  </si>
  <si>
    <t>ІНДИВІДУАЛЬНИЙ РЕЙТИНГ-ЛИСТ 2017 р.</t>
  </si>
  <si>
    <t>Навантаження на 01.09.2017 р. (ст.)</t>
  </si>
  <si>
    <t xml:space="preserve">         курси підвищення кваліфікації, друга вища освіта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</si>
</sst>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8"/>
      <name val="Arial Cyr"/>
      <family val="0"/>
    </font>
    <font>
      <b/>
      <sz val="16"/>
      <name val="Verdana"/>
      <family val="2"/>
    </font>
    <font>
      <b/>
      <i/>
      <sz val="14"/>
      <name val="Arial Cyr"/>
      <family val="0"/>
    </font>
    <font>
      <b/>
      <sz val="2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4"/>
      <name val="Arial Cyr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i/>
      <sz val="15"/>
      <name val="Arial Cyr"/>
      <family val="0"/>
    </font>
    <font>
      <b/>
      <i/>
      <sz val="15"/>
      <name val="Arial Cyr"/>
      <family val="0"/>
    </font>
    <font>
      <sz val="15"/>
      <name val="Arial Cyr"/>
      <family val="0"/>
    </font>
    <font>
      <sz val="15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i/>
      <sz val="15"/>
      <name val="Arial"/>
      <family val="2"/>
    </font>
    <font>
      <b/>
      <sz val="15"/>
      <name val="Verdan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2" fillId="0" borderId="1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3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3" fontId="15" fillId="0" borderId="0" xfId="0" applyNumberFormat="1" applyFont="1" applyFill="1" applyAlignment="1">
      <alignment horizontal="center"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4" fontId="19" fillId="0" borderId="19" xfId="0" applyNumberFormat="1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view="pageBreakPreview" zoomScale="75" zoomScaleSheetLayoutView="75" zoomScalePageLayoutView="0" workbookViewId="0" topLeftCell="A130">
      <selection activeCell="P155" sqref="P155"/>
    </sheetView>
  </sheetViews>
  <sheetFormatPr defaultColWidth="9.00390625" defaultRowHeight="12.75"/>
  <cols>
    <col min="1" max="1" width="1.625" style="0" customWidth="1"/>
    <col min="2" max="2" width="7.00390625" style="19" customWidth="1"/>
    <col min="3" max="3" width="7.375" style="0" customWidth="1"/>
    <col min="4" max="6" width="10.75390625" style="0" customWidth="1"/>
    <col min="7" max="7" width="11.75390625" style="0" customWidth="1"/>
    <col min="8" max="8" width="11.375" style="0" customWidth="1"/>
    <col min="9" max="13" width="10.75390625" style="0" customWidth="1"/>
    <col min="14" max="14" width="12.375" style="28" customWidth="1"/>
    <col min="15" max="15" width="14.625" style="35" customWidth="1"/>
    <col min="16" max="16" width="14.625" style="39" customWidth="1"/>
  </cols>
  <sheetData>
    <row r="1" ht="18">
      <c r="P1" s="38"/>
    </row>
    <row r="2" spans="1:16" ht="35.25">
      <c r="A2" s="126" t="s">
        <v>181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15" ht="19.5">
      <c r="B3" s="58"/>
      <c r="C3" s="59"/>
      <c r="D3" s="59"/>
      <c r="E3" s="59"/>
      <c r="F3" s="59"/>
      <c r="G3" s="59"/>
      <c r="H3" s="60" t="s">
        <v>66</v>
      </c>
      <c r="I3" s="61"/>
      <c r="J3" s="62" t="s">
        <v>54</v>
      </c>
      <c r="K3" s="63"/>
      <c r="L3" s="63"/>
      <c r="M3" s="63"/>
      <c r="N3" s="64"/>
      <c r="O3" s="63"/>
    </row>
    <row r="4" spans="2:15" ht="18.75">
      <c r="B4" s="65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6"/>
      <c r="O4" s="60"/>
    </row>
    <row r="5" spans="2:15" ht="19.5">
      <c r="B5" s="62" t="s">
        <v>55</v>
      </c>
      <c r="C5" s="60"/>
      <c r="D5" s="60"/>
      <c r="E5" s="60"/>
      <c r="F5" s="60"/>
      <c r="G5" s="108"/>
      <c r="H5" s="108"/>
      <c r="I5" s="108"/>
      <c r="J5" s="108"/>
      <c r="K5" s="108"/>
      <c r="L5" s="108"/>
      <c r="M5" s="108"/>
      <c r="N5" s="108"/>
      <c r="O5" s="108"/>
    </row>
    <row r="6" spans="2:15" ht="18.75">
      <c r="B6" s="65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6"/>
      <c r="O6" s="60"/>
    </row>
    <row r="7" spans="2:15" ht="19.5">
      <c r="B7" s="62" t="s">
        <v>56</v>
      </c>
      <c r="C7" s="60"/>
      <c r="D7" s="122"/>
      <c r="E7" s="122"/>
      <c r="F7" s="67"/>
      <c r="G7" s="62" t="s">
        <v>67</v>
      </c>
      <c r="H7" s="63"/>
      <c r="I7" s="63"/>
      <c r="J7" s="63"/>
      <c r="K7" s="63"/>
      <c r="L7" s="60" t="s">
        <v>68</v>
      </c>
      <c r="M7" s="63"/>
      <c r="N7" s="64"/>
      <c r="O7" s="63"/>
    </row>
    <row r="8" spans="2:15" ht="25.5" customHeight="1">
      <c r="B8" s="62" t="s">
        <v>58</v>
      </c>
      <c r="C8" s="60"/>
      <c r="D8" s="60"/>
      <c r="E8" s="60"/>
      <c r="F8" s="121"/>
      <c r="G8" s="122"/>
      <c r="H8" s="62"/>
      <c r="I8" s="60"/>
      <c r="J8" s="60"/>
      <c r="K8" s="60"/>
      <c r="L8" s="60"/>
      <c r="M8" s="60"/>
      <c r="N8" s="66"/>
      <c r="O8" s="60"/>
    </row>
    <row r="9" spans="2:15" ht="18.75">
      <c r="B9" s="65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6"/>
      <c r="O9" s="60"/>
    </row>
    <row r="10" spans="2:15" ht="18.75">
      <c r="B10" s="62" t="s">
        <v>59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6"/>
      <c r="O10" s="60"/>
    </row>
    <row r="11" spans="2:15" ht="19.5">
      <c r="B11" s="62" t="s">
        <v>60</v>
      </c>
      <c r="C11" s="63"/>
      <c r="D11" s="59"/>
      <c r="E11" s="59"/>
      <c r="F11" s="59"/>
      <c r="G11" s="59"/>
      <c r="H11" s="59"/>
      <c r="I11" s="68"/>
      <c r="J11" s="68"/>
      <c r="K11" s="68"/>
      <c r="L11" s="68"/>
      <c r="M11" s="68"/>
      <c r="N11" s="69"/>
      <c r="O11" s="70"/>
    </row>
    <row r="12" spans="2:15" ht="19.5">
      <c r="B12" s="71"/>
      <c r="C12" s="68"/>
      <c r="D12" s="68"/>
      <c r="E12" s="68"/>
      <c r="F12" s="68"/>
      <c r="G12" s="68"/>
      <c r="H12" s="68"/>
      <c r="I12" s="72"/>
      <c r="J12" s="72"/>
      <c r="K12" s="72"/>
      <c r="L12" s="72"/>
      <c r="M12" s="72"/>
      <c r="N12" s="73"/>
      <c r="O12" s="72"/>
    </row>
    <row r="13" spans="2:15" ht="20.25">
      <c r="B13" s="93" t="s">
        <v>182</v>
      </c>
      <c r="C13" s="68"/>
      <c r="D13" s="68"/>
      <c r="E13" s="68"/>
      <c r="F13" s="68"/>
      <c r="G13" s="68"/>
      <c r="H13" s="68"/>
      <c r="I13" s="63"/>
      <c r="J13" s="63"/>
      <c r="K13" s="63"/>
      <c r="L13" s="63"/>
      <c r="M13" s="63"/>
      <c r="N13" s="64"/>
      <c r="O13" s="63"/>
    </row>
    <row r="14" spans="2:15" ht="20.25">
      <c r="B14" s="62"/>
      <c r="C14" s="60"/>
      <c r="D14" s="60"/>
      <c r="E14" s="60"/>
      <c r="F14" s="60"/>
      <c r="G14" s="60"/>
      <c r="H14" s="60"/>
      <c r="I14" s="74"/>
      <c r="J14" s="74"/>
      <c r="K14" s="74"/>
      <c r="L14" s="74"/>
      <c r="M14" s="74"/>
      <c r="N14" s="74"/>
      <c r="O14" s="74"/>
    </row>
    <row r="15" spans="2:15" ht="19.5" customHeight="1">
      <c r="B15" s="65"/>
      <c r="C15" s="60"/>
      <c r="D15" s="60"/>
      <c r="E15" s="130" t="s">
        <v>61</v>
      </c>
      <c r="F15" s="130"/>
      <c r="G15" s="130"/>
      <c r="H15" s="130"/>
      <c r="I15" s="130"/>
      <c r="J15" s="130"/>
      <c r="K15" s="130"/>
      <c r="L15" s="130"/>
      <c r="M15" s="75"/>
      <c r="N15" s="76"/>
      <c r="O15" s="75"/>
    </row>
    <row r="16" spans="2:16" ht="12.75">
      <c r="B16" s="20"/>
      <c r="C16" s="2"/>
      <c r="D16" s="2"/>
      <c r="E16" s="2"/>
      <c r="F16" s="2"/>
      <c r="G16" s="2"/>
      <c r="H16" s="2"/>
      <c r="P16" s="40"/>
    </row>
    <row r="17" spans="2:16" s="7" customFormat="1" ht="94.5">
      <c r="B17" s="41" t="s">
        <v>0</v>
      </c>
      <c r="C17" s="131" t="s">
        <v>1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3"/>
      <c r="N17" s="41" t="s">
        <v>65</v>
      </c>
      <c r="O17" s="41" t="s">
        <v>64</v>
      </c>
      <c r="P17" s="77" t="s">
        <v>2</v>
      </c>
    </row>
    <row r="18" spans="2:16" s="3" customFormat="1" ht="18.75" customHeight="1">
      <c r="B18" s="21" t="s">
        <v>3</v>
      </c>
      <c r="C18" s="127" t="s">
        <v>116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9"/>
      <c r="N18" s="32"/>
      <c r="O18" s="46">
        <v>1</v>
      </c>
      <c r="P18" s="47">
        <f>O18*5000</f>
        <v>5000</v>
      </c>
    </row>
    <row r="19" spans="2:16" s="3" customFormat="1" ht="18" customHeight="1">
      <c r="B19" s="22" t="s">
        <v>4</v>
      </c>
      <c r="C19" s="127" t="s">
        <v>165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32"/>
      <c r="O19" s="46">
        <v>1</v>
      </c>
      <c r="P19" s="48">
        <f>O19*3000</f>
        <v>3000</v>
      </c>
    </row>
    <row r="20" spans="2:16" s="3" customFormat="1" ht="15.75" customHeight="1">
      <c r="B20" s="22" t="s">
        <v>47</v>
      </c>
      <c r="C20" s="127" t="s">
        <v>117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9"/>
      <c r="N20" s="32"/>
      <c r="O20" s="46">
        <v>1</v>
      </c>
      <c r="P20" s="48">
        <f>O20*2000</f>
        <v>2000</v>
      </c>
    </row>
    <row r="21" spans="2:16" s="3" customFormat="1" ht="36" customHeight="1">
      <c r="B21" s="22" t="s">
        <v>5</v>
      </c>
      <c r="C21" s="127" t="s">
        <v>166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9"/>
      <c r="N21" s="32"/>
      <c r="O21" s="46">
        <v>1</v>
      </c>
      <c r="P21" s="48">
        <f>O21*500</f>
        <v>500</v>
      </c>
    </row>
    <row r="22" spans="2:16" s="3" customFormat="1" ht="18" customHeight="1">
      <c r="B22" s="23" t="s">
        <v>6</v>
      </c>
      <c r="C22" s="127" t="s">
        <v>69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9"/>
      <c r="N22" s="32"/>
      <c r="O22" s="46">
        <v>1</v>
      </c>
      <c r="P22" s="48">
        <f>O22*250</f>
        <v>250</v>
      </c>
    </row>
    <row r="23" spans="2:16" s="3" customFormat="1" ht="18" customHeight="1">
      <c r="B23" s="113" t="s">
        <v>49</v>
      </c>
      <c r="C23" s="127" t="s">
        <v>70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9"/>
      <c r="N23" s="32"/>
      <c r="O23" s="32"/>
      <c r="P23" s="49"/>
    </row>
    <row r="24" spans="2:16" s="3" customFormat="1" ht="19.5" customHeight="1">
      <c r="B24" s="119"/>
      <c r="C24" s="109" t="s">
        <v>118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32"/>
      <c r="O24" s="46"/>
      <c r="P24" s="49"/>
    </row>
    <row r="25" spans="1:16" s="9" customFormat="1" ht="20.25" customHeight="1">
      <c r="A25" s="8"/>
      <c r="B25" s="119"/>
      <c r="C25" s="109" t="s">
        <v>110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32"/>
      <c r="O25" s="46">
        <v>1</v>
      </c>
      <c r="P25" s="48">
        <f>O25*1000</f>
        <v>1000</v>
      </c>
    </row>
    <row r="26" spans="2:16" s="9" customFormat="1" ht="18" customHeight="1">
      <c r="B26" s="119"/>
      <c r="C26" s="109" t="s">
        <v>111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32"/>
      <c r="O26" s="46">
        <v>1</v>
      </c>
      <c r="P26" s="48">
        <f>O26*500</f>
        <v>500</v>
      </c>
    </row>
    <row r="27" spans="2:16" s="3" customFormat="1" ht="18" customHeight="1">
      <c r="B27" s="119"/>
      <c r="C27" s="109" t="s">
        <v>119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32"/>
      <c r="O27" s="46"/>
      <c r="P27" s="49"/>
    </row>
    <row r="28" spans="1:16" s="9" customFormat="1" ht="18" customHeight="1">
      <c r="A28" s="8"/>
      <c r="B28" s="119"/>
      <c r="C28" s="109" t="s">
        <v>110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32"/>
      <c r="O28" s="46">
        <v>1</v>
      </c>
      <c r="P28" s="48">
        <f>O28*500</f>
        <v>500</v>
      </c>
    </row>
    <row r="29" spans="2:16" s="9" customFormat="1" ht="18" customHeight="1">
      <c r="B29" s="119"/>
      <c r="C29" s="109" t="s">
        <v>112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32"/>
      <c r="O29" s="46">
        <v>1</v>
      </c>
      <c r="P29" s="48">
        <f>O29*200</f>
        <v>200</v>
      </c>
    </row>
    <row r="30" spans="2:16" s="3" customFormat="1" ht="18" customHeight="1">
      <c r="B30" s="113" t="s">
        <v>50</v>
      </c>
      <c r="C30" s="127" t="s">
        <v>7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9"/>
      <c r="N30" s="32"/>
      <c r="O30" s="46"/>
      <c r="P30" s="49"/>
    </row>
    <row r="31" spans="2:16" s="10" customFormat="1" ht="19.5" customHeight="1">
      <c r="B31" s="119"/>
      <c r="C31" s="109" t="s">
        <v>120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32"/>
      <c r="O31" s="46">
        <v>1</v>
      </c>
      <c r="P31" s="33">
        <f>O31*500</f>
        <v>500</v>
      </c>
    </row>
    <row r="32" spans="2:16" s="10" customFormat="1" ht="15.75" customHeight="1">
      <c r="B32" s="120"/>
      <c r="C32" s="109" t="s">
        <v>121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32"/>
      <c r="O32" s="46">
        <v>1</v>
      </c>
      <c r="P32" s="33">
        <f>O32*250</f>
        <v>250</v>
      </c>
    </row>
    <row r="33" spans="2:16" s="10" customFormat="1" ht="15.75" customHeight="1">
      <c r="B33" s="92" t="s">
        <v>51</v>
      </c>
      <c r="C33" s="95" t="s">
        <v>167</v>
      </c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32"/>
      <c r="O33" s="46"/>
      <c r="P33" s="33"/>
    </row>
    <row r="34" spans="2:16" s="10" customFormat="1" ht="15.75" customHeight="1">
      <c r="B34" s="92"/>
      <c r="C34" s="104" t="s">
        <v>168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32"/>
      <c r="O34" s="46">
        <v>1</v>
      </c>
      <c r="P34" s="33">
        <f>O34*3000</f>
        <v>3000</v>
      </c>
    </row>
    <row r="35" spans="2:16" s="10" customFormat="1" ht="15.75" customHeight="1">
      <c r="B35" s="92"/>
      <c r="C35" s="104" t="s">
        <v>169</v>
      </c>
      <c r="D35" s="105"/>
      <c r="E35" s="105"/>
      <c r="F35" s="105"/>
      <c r="G35" s="90"/>
      <c r="H35" s="90"/>
      <c r="I35" s="90"/>
      <c r="J35" s="90"/>
      <c r="K35" s="90"/>
      <c r="L35" s="90"/>
      <c r="M35" s="91"/>
      <c r="N35" s="32"/>
      <c r="O35" s="46">
        <v>1</v>
      </c>
      <c r="P35" s="33">
        <f>O35*2000</f>
        <v>2000</v>
      </c>
    </row>
    <row r="36" spans="2:16" s="10" customFormat="1" ht="15.75" customHeight="1">
      <c r="B36" s="92"/>
      <c r="C36" s="104" t="s">
        <v>125</v>
      </c>
      <c r="D36" s="105"/>
      <c r="E36" s="105"/>
      <c r="F36" s="105"/>
      <c r="G36" s="105"/>
      <c r="H36" s="90"/>
      <c r="I36" s="90"/>
      <c r="J36" s="90"/>
      <c r="K36" s="90"/>
      <c r="L36" s="90"/>
      <c r="M36" s="91"/>
      <c r="N36" s="32"/>
      <c r="O36" s="46">
        <v>1</v>
      </c>
      <c r="P36" s="33">
        <f>O36*1500</f>
        <v>1500</v>
      </c>
    </row>
    <row r="37" spans="2:16" s="3" customFormat="1" ht="24" customHeight="1">
      <c r="B37" s="22" t="s">
        <v>52</v>
      </c>
      <c r="C37" s="104" t="s">
        <v>122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  <c r="N37" s="32"/>
      <c r="O37" s="46"/>
      <c r="P37" s="33"/>
    </row>
    <row r="38" spans="2:16" s="3" customFormat="1" ht="18.75" customHeight="1">
      <c r="B38" s="22"/>
      <c r="C38" s="104" t="s">
        <v>123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32"/>
      <c r="O38" s="46">
        <v>1</v>
      </c>
      <c r="P38" s="33">
        <f>O38*3000</f>
        <v>3000</v>
      </c>
    </row>
    <row r="39" spans="2:16" s="3" customFormat="1" ht="21" customHeight="1">
      <c r="B39" s="15"/>
      <c r="C39" s="123" t="s">
        <v>124</v>
      </c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32"/>
      <c r="O39" s="46">
        <v>1</v>
      </c>
      <c r="P39" s="33">
        <f>O39*2000</f>
        <v>2000</v>
      </c>
    </row>
    <row r="40" spans="2:16" s="3" customFormat="1" ht="20.25" customHeight="1">
      <c r="B40" s="15"/>
      <c r="C40" s="110" t="s">
        <v>125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32"/>
      <c r="O40" s="46">
        <v>1</v>
      </c>
      <c r="P40" s="33">
        <f>O40*1500</f>
        <v>1500</v>
      </c>
    </row>
    <row r="41" spans="2:16" s="3" customFormat="1" ht="23.25" customHeight="1">
      <c r="B41" s="138" t="s">
        <v>63</v>
      </c>
      <c r="C41" s="104" t="s">
        <v>126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32"/>
      <c r="O41" s="46"/>
      <c r="P41" s="50"/>
    </row>
    <row r="42" spans="2:16" s="3" customFormat="1" ht="19.5" customHeight="1">
      <c r="B42" s="139"/>
      <c r="C42" s="104" t="s">
        <v>127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32"/>
      <c r="O42" s="46">
        <v>1</v>
      </c>
      <c r="P42" s="50">
        <f>O42*1000</f>
        <v>1000</v>
      </c>
    </row>
    <row r="43" spans="2:16" s="3" customFormat="1" ht="22.5" customHeight="1">
      <c r="B43" s="139"/>
      <c r="C43" s="135" t="s">
        <v>128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32"/>
      <c r="O43" s="46">
        <v>1</v>
      </c>
      <c r="P43" s="50">
        <f>O43*500</f>
        <v>500</v>
      </c>
    </row>
    <row r="44" spans="2:16" s="3" customFormat="1" ht="21" customHeight="1">
      <c r="B44" s="140"/>
      <c r="C44" s="135" t="s">
        <v>131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32"/>
      <c r="O44" s="46">
        <v>1</v>
      </c>
      <c r="P44" s="50">
        <f>O44*300</f>
        <v>300</v>
      </c>
    </row>
    <row r="45" spans="2:16" s="3" customFormat="1" ht="23.25" customHeight="1">
      <c r="B45" s="21" t="s">
        <v>8</v>
      </c>
      <c r="C45" s="104" t="s">
        <v>12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6"/>
      <c r="N45" s="32"/>
      <c r="O45" s="46">
        <v>1</v>
      </c>
      <c r="P45" s="33">
        <f>O45*5000</f>
        <v>5000</v>
      </c>
    </row>
    <row r="46" spans="2:16" s="3" customFormat="1" ht="20.25" customHeight="1">
      <c r="B46" s="22" t="s">
        <v>9</v>
      </c>
      <c r="C46" s="104" t="s">
        <v>14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32"/>
      <c r="O46" s="46">
        <v>1</v>
      </c>
      <c r="P46" s="33">
        <f>O46*2000</f>
        <v>2000</v>
      </c>
    </row>
    <row r="47" spans="2:16" s="3" customFormat="1" ht="20.25" customHeight="1">
      <c r="B47" s="24" t="s">
        <v>10</v>
      </c>
      <c r="C47" s="104" t="s">
        <v>16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6"/>
      <c r="N47" s="32"/>
      <c r="O47" s="32">
        <v>1</v>
      </c>
      <c r="P47" s="33">
        <f>O47*500</f>
        <v>500</v>
      </c>
    </row>
    <row r="48" spans="2:16" s="3" customFormat="1" ht="20.25" customHeight="1">
      <c r="B48" s="113" t="s">
        <v>74</v>
      </c>
      <c r="C48" s="104" t="s">
        <v>129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6"/>
      <c r="N48" s="32"/>
      <c r="O48" s="32"/>
      <c r="P48" s="48"/>
    </row>
    <row r="49" spans="2:16" s="3" customFormat="1" ht="20.25" customHeight="1">
      <c r="B49" s="114"/>
      <c r="C49" s="146" t="s">
        <v>130</v>
      </c>
      <c r="D49" s="147"/>
      <c r="E49" s="147"/>
      <c r="F49" s="147"/>
      <c r="G49" s="147"/>
      <c r="H49" s="147"/>
      <c r="I49" s="147"/>
      <c r="J49" s="147"/>
      <c r="K49" s="147"/>
      <c r="L49" s="147"/>
      <c r="M49" s="148"/>
      <c r="N49" s="32"/>
      <c r="O49" s="32">
        <v>1</v>
      </c>
      <c r="P49" s="48">
        <f>O49*2000</f>
        <v>2000</v>
      </c>
    </row>
    <row r="50" spans="2:16" s="3" customFormat="1" ht="20.25" customHeight="1">
      <c r="B50" s="115"/>
      <c r="C50" s="146" t="s">
        <v>132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8"/>
      <c r="N50" s="32"/>
      <c r="O50" s="32">
        <v>1</v>
      </c>
      <c r="P50" s="48">
        <f>O50*500</f>
        <v>500</v>
      </c>
    </row>
    <row r="51" spans="2:16" s="3" customFormat="1" ht="18.75" customHeight="1">
      <c r="B51" s="113" t="s">
        <v>75</v>
      </c>
      <c r="C51" s="104" t="s">
        <v>18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6"/>
      <c r="N51" s="32"/>
      <c r="O51" s="46"/>
      <c r="P51" s="49"/>
    </row>
    <row r="52" spans="2:16" s="10" customFormat="1" ht="18.75" customHeight="1">
      <c r="B52" s="119"/>
      <c r="C52" s="107" t="s">
        <v>80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32"/>
      <c r="O52" s="46">
        <v>1</v>
      </c>
      <c r="P52" s="33">
        <f>O52*6000</f>
        <v>6000</v>
      </c>
    </row>
    <row r="53" spans="2:16" s="10" customFormat="1" ht="19.5" customHeight="1">
      <c r="B53" s="120"/>
      <c r="C53" s="107" t="s">
        <v>79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32"/>
      <c r="O53" s="46">
        <v>1</v>
      </c>
      <c r="P53" s="33">
        <f>O53*3000</f>
        <v>3000</v>
      </c>
    </row>
    <row r="54" spans="2:16" s="10" customFormat="1" ht="19.5" customHeight="1">
      <c r="B54" s="113" t="s">
        <v>11</v>
      </c>
      <c r="C54" s="110" t="s">
        <v>76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2"/>
      <c r="N54" s="32"/>
      <c r="O54" s="46"/>
      <c r="P54" s="33"/>
    </row>
    <row r="55" spans="2:16" s="10" customFormat="1" ht="16.5" customHeight="1">
      <c r="B55" s="114"/>
      <c r="C55" s="110" t="s">
        <v>77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2"/>
      <c r="N55" s="32"/>
      <c r="O55" s="46">
        <v>1</v>
      </c>
      <c r="P55" s="48">
        <f>O55*4000</f>
        <v>4000</v>
      </c>
    </row>
    <row r="56" spans="2:16" s="10" customFormat="1" ht="18" customHeight="1">
      <c r="B56" s="115"/>
      <c r="C56" s="110" t="s">
        <v>78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2"/>
      <c r="N56" s="32"/>
      <c r="O56" s="46">
        <v>1</v>
      </c>
      <c r="P56" s="48">
        <f>O56*3000</f>
        <v>3000</v>
      </c>
    </row>
    <row r="57" spans="2:16" s="10" customFormat="1" ht="18" customHeight="1">
      <c r="B57" s="113" t="s">
        <v>13</v>
      </c>
      <c r="C57" s="110" t="s">
        <v>133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2"/>
      <c r="N57" s="32"/>
      <c r="O57" s="46"/>
      <c r="P57" s="48"/>
    </row>
    <row r="58" spans="2:16" s="10" customFormat="1" ht="36.75" customHeight="1">
      <c r="B58" s="114"/>
      <c r="C58" s="110" t="s">
        <v>134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2"/>
      <c r="N58" s="32">
        <v>1</v>
      </c>
      <c r="O58" s="46"/>
      <c r="P58" s="48">
        <f>N58*3000</f>
        <v>3000</v>
      </c>
    </row>
    <row r="59" spans="2:16" s="10" customFormat="1" ht="39" customHeight="1">
      <c r="B59" s="114"/>
      <c r="C59" s="110" t="s">
        <v>135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2"/>
      <c r="N59" s="32">
        <v>1</v>
      </c>
      <c r="O59" s="46"/>
      <c r="P59" s="48">
        <f>N59*3000</f>
        <v>3000</v>
      </c>
    </row>
    <row r="60" spans="2:16" s="10" customFormat="1" ht="21" customHeight="1">
      <c r="B60" s="114"/>
      <c r="C60" s="110" t="s">
        <v>136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32">
        <v>1</v>
      </c>
      <c r="O60" s="46"/>
      <c r="P60" s="48">
        <f>N60*1000</f>
        <v>1000</v>
      </c>
    </row>
    <row r="61" spans="2:16" s="10" customFormat="1" ht="20.25" customHeight="1">
      <c r="B61" s="114"/>
      <c r="C61" s="110" t="s">
        <v>183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2"/>
      <c r="N61" s="32">
        <v>1</v>
      </c>
      <c r="O61" s="46"/>
      <c r="P61" s="48">
        <f>N61*500</f>
        <v>500</v>
      </c>
    </row>
    <row r="62" spans="2:16" s="10" customFormat="1" ht="18.75" customHeight="1">
      <c r="B62" s="115"/>
      <c r="C62" s="110" t="s">
        <v>137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2"/>
      <c r="N62" s="32">
        <v>1</v>
      </c>
      <c r="O62" s="46"/>
      <c r="P62" s="48">
        <f>N62*300</f>
        <v>300</v>
      </c>
    </row>
    <row r="63" spans="2:16" s="3" customFormat="1" ht="20.25" customHeight="1">
      <c r="B63" s="113" t="s">
        <v>15</v>
      </c>
      <c r="C63" s="104" t="s">
        <v>71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32"/>
      <c r="O63" s="46"/>
      <c r="P63" s="49"/>
    </row>
    <row r="64" spans="2:16" s="10" customFormat="1" ht="16.5" customHeight="1">
      <c r="B64" s="114"/>
      <c r="C64" s="149" t="s">
        <v>170</v>
      </c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32">
        <v>1</v>
      </c>
      <c r="O64" s="46"/>
      <c r="P64" s="33">
        <f>N64*200</f>
        <v>200</v>
      </c>
    </row>
    <row r="65" spans="2:16" s="10" customFormat="1" ht="18.75" customHeight="1">
      <c r="B65" s="115"/>
      <c r="C65" s="149" t="s">
        <v>81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32">
        <v>1</v>
      </c>
      <c r="O65" s="46"/>
      <c r="P65" s="33">
        <f>N65*300</f>
        <v>300</v>
      </c>
    </row>
    <row r="66" spans="2:16" s="3" customFormat="1" ht="20.25" customHeight="1">
      <c r="B66" s="113" t="s">
        <v>17</v>
      </c>
      <c r="C66" s="104" t="s">
        <v>21</v>
      </c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32"/>
      <c r="O66" s="46"/>
      <c r="P66" s="49"/>
    </row>
    <row r="67" spans="2:16" s="10" customFormat="1" ht="15" customHeight="1">
      <c r="B67" s="119"/>
      <c r="C67" s="107" t="s">
        <v>82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32"/>
      <c r="O67" s="46"/>
      <c r="P67" s="33">
        <v>1000</v>
      </c>
    </row>
    <row r="68" spans="2:16" s="10" customFormat="1" ht="18" customHeight="1">
      <c r="B68" s="120"/>
      <c r="C68" s="107" t="s">
        <v>83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32"/>
      <c r="O68" s="46"/>
      <c r="P68" s="33">
        <v>500</v>
      </c>
    </row>
    <row r="69" spans="2:16" s="3" customFormat="1" ht="20.25" customHeight="1">
      <c r="B69" s="24" t="s">
        <v>19</v>
      </c>
      <c r="C69" s="104" t="s">
        <v>22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32">
        <v>1</v>
      </c>
      <c r="O69" s="46"/>
      <c r="P69" s="33">
        <f>N69*100</f>
        <v>100</v>
      </c>
    </row>
    <row r="70" spans="2:16" s="3" customFormat="1" ht="18.75" customHeight="1">
      <c r="B70" s="24" t="s">
        <v>20</v>
      </c>
      <c r="C70" s="95" t="s">
        <v>173</v>
      </c>
      <c r="D70" s="90"/>
      <c r="E70" s="90"/>
      <c r="F70" s="90"/>
      <c r="G70" s="90"/>
      <c r="H70" s="90"/>
      <c r="I70" s="90"/>
      <c r="J70" s="90"/>
      <c r="K70" s="90"/>
      <c r="L70" s="90"/>
      <c r="M70" s="91"/>
      <c r="N70" s="32"/>
      <c r="O70" s="46">
        <v>1</v>
      </c>
      <c r="P70" s="33">
        <f>O70*2500</f>
        <v>2500</v>
      </c>
    </row>
    <row r="71" spans="2:16" s="3" customFormat="1" ht="20.25" customHeight="1">
      <c r="B71" s="24" t="s">
        <v>23</v>
      </c>
      <c r="C71" s="104" t="s">
        <v>171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6"/>
      <c r="N71" s="32"/>
      <c r="O71" s="46">
        <v>1</v>
      </c>
      <c r="P71" s="33">
        <f>O71*4000</f>
        <v>4000</v>
      </c>
    </row>
    <row r="72" spans="2:16" s="3" customFormat="1" ht="21" customHeight="1">
      <c r="B72" s="113" t="s">
        <v>23</v>
      </c>
      <c r="C72" s="104" t="s">
        <v>26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6"/>
      <c r="N72" s="32"/>
      <c r="O72" s="46"/>
      <c r="P72" s="49"/>
    </row>
    <row r="73" spans="2:16" s="10" customFormat="1" ht="18.75" customHeight="1">
      <c r="B73" s="114"/>
      <c r="C73" s="107" t="s">
        <v>84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32">
        <v>1</v>
      </c>
      <c r="O73" s="46"/>
      <c r="P73" s="33">
        <f>N73*500</f>
        <v>500</v>
      </c>
    </row>
    <row r="74" spans="2:16" s="10" customFormat="1" ht="18" customHeight="1">
      <c r="B74" s="114"/>
      <c r="C74" s="107" t="s">
        <v>85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32"/>
      <c r="O74" s="46">
        <v>1</v>
      </c>
      <c r="P74" s="33">
        <f>O74*250</f>
        <v>250</v>
      </c>
    </row>
    <row r="75" spans="2:16" s="10" customFormat="1" ht="18.75" customHeight="1">
      <c r="B75" s="114"/>
      <c r="C75" s="107" t="s">
        <v>86</v>
      </c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32"/>
      <c r="O75" s="46">
        <v>1</v>
      </c>
      <c r="P75" s="33">
        <f>O75*150</f>
        <v>150</v>
      </c>
    </row>
    <row r="76" spans="2:16" s="10" customFormat="1" ht="16.5" customHeight="1">
      <c r="B76" s="114"/>
      <c r="C76" s="107" t="s">
        <v>87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32">
        <v>1</v>
      </c>
      <c r="O76" s="46"/>
      <c r="P76" s="33">
        <f>N76*100</f>
        <v>100</v>
      </c>
    </row>
    <row r="77" spans="2:16" s="10" customFormat="1" ht="16.5" customHeight="1">
      <c r="B77" s="115"/>
      <c r="C77" s="110" t="s">
        <v>172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2"/>
      <c r="N77" s="32"/>
      <c r="O77" s="52">
        <v>1</v>
      </c>
      <c r="P77" s="33">
        <f>O77*50</f>
        <v>50</v>
      </c>
    </row>
    <row r="78" spans="2:16" s="3" customFormat="1" ht="20.25" customHeight="1">
      <c r="B78" s="24" t="s">
        <v>24</v>
      </c>
      <c r="C78" s="104" t="s">
        <v>28</v>
      </c>
      <c r="D78" s="105"/>
      <c r="E78" s="105"/>
      <c r="F78" s="105"/>
      <c r="G78" s="105"/>
      <c r="H78" s="105"/>
      <c r="I78" s="105"/>
      <c r="J78" s="105"/>
      <c r="K78" s="105"/>
      <c r="L78" s="105"/>
      <c r="M78" s="106"/>
      <c r="N78" s="32">
        <v>1</v>
      </c>
      <c r="O78" s="52"/>
      <c r="P78" s="33">
        <f>N78*500</f>
        <v>500</v>
      </c>
    </row>
    <row r="79" spans="2:16" s="3" customFormat="1" ht="18.75" customHeight="1">
      <c r="B79" s="113" t="s">
        <v>25</v>
      </c>
      <c r="C79" s="104" t="s">
        <v>138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6"/>
      <c r="N79" s="32"/>
      <c r="O79" s="51"/>
      <c r="P79" s="33"/>
    </row>
    <row r="80" spans="2:16" s="3" customFormat="1" ht="18.75" customHeight="1">
      <c r="B80" s="114"/>
      <c r="C80" s="104" t="s">
        <v>139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6"/>
      <c r="N80" s="32"/>
      <c r="O80" s="32">
        <v>1</v>
      </c>
      <c r="P80" s="33">
        <f>O80*50</f>
        <v>50</v>
      </c>
    </row>
    <row r="81" spans="2:16" s="3" customFormat="1" ht="18.75" customHeight="1">
      <c r="B81" s="114"/>
      <c r="C81" s="104" t="s">
        <v>140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06"/>
      <c r="N81" s="32"/>
      <c r="O81" s="32">
        <v>1</v>
      </c>
      <c r="P81" s="33">
        <f>O81*100</f>
        <v>100</v>
      </c>
    </row>
    <row r="82" spans="2:16" s="3" customFormat="1" ht="62.25" customHeight="1">
      <c r="B82" s="114"/>
      <c r="C82" s="104" t="s">
        <v>141</v>
      </c>
      <c r="D82" s="105"/>
      <c r="E82" s="105"/>
      <c r="F82" s="105"/>
      <c r="G82" s="105"/>
      <c r="H82" s="105"/>
      <c r="I82" s="105"/>
      <c r="J82" s="105"/>
      <c r="K82" s="105"/>
      <c r="L82" s="105"/>
      <c r="M82" s="106"/>
      <c r="N82" s="32"/>
      <c r="O82" s="32">
        <v>1</v>
      </c>
      <c r="P82" s="33">
        <f>O82*200</f>
        <v>200</v>
      </c>
    </row>
    <row r="83" spans="2:16" s="3" customFormat="1" ht="26.25" customHeight="1">
      <c r="B83" s="115"/>
      <c r="C83" s="99" t="s">
        <v>180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32"/>
      <c r="O83" s="98">
        <v>1</v>
      </c>
      <c r="P83" s="98">
        <f>O83*500</f>
        <v>500</v>
      </c>
    </row>
    <row r="84" spans="2:16" s="3" customFormat="1" ht="18" customHeight="1">
      <c r="B84" s="113" t="s">
        <v>27</v>
      </c>
      <c r="C84" s="104" t="s">
        <v>31</v>
      </c>
      <c r="D84" s="105"/>
      <c r="E84" s="105"/>
      <c r="F84" s="105"/>
      <c r="G84" s="105"/>
      <c r="H84" s="105"/>
      <c r="I84" s="105"/>
      <c r="J84" s="105"/>
      <c r="K84" s="105"/>
      <c r="L84" s="105"/>
      <c r="M84" s="106"/>
      <c r="N84" s="32"/>
      <c r="O84" s="52"/>
      <c r="P84" s="49"/>
    </row>
    <row r="85" spans="2:16" s="10" customFormat="1" ht="18.75" customHeight="1">
      <c r="B85" s="119"/>
      <c r="C85" s="107" t="s">
        <v>88</v>
      </c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32">
        <v>1</v>
      </c>
      <c r="O85" s="52"/>
      <c r="P85" s="33">
        <f>N85*1000</f>
        <v>1000</v>
      </c>
    </row>
    <row r="86" spans="2:16" s="10" customFormat="1" ht="18.75" customHeight="1">
      <c r="B86" s="120"/>
      <c r="C86" s="107" t="s">
        <v>89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32">
        <v>1</v>
      </c>
      <c r="O86" s="51"/>
      <c r="P86" s="33">
        <f>N86*500</f>
        <v>500</v>
      </c>
    </row>
    <row r="87" spans="2:16" s="3" customFormat="1" ht="18.75" customHeight="1">
      <c r="B87" s="113" t="s">
        <v>29</v>
      </c>
      <c r="C87" s="104" t="s">
        <v>33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6"/>
      <c r="N87" s="32"/>
      <c r="O87" s="52"/>
      <c r="P87" s="49"/>
    </row>
    <row r="88" spans="2:16" s="10" customFormat="1" ht="18" customHeight="1">
      <c r="B88" s="119"/>
      <c r="C88" s="107" t="s">
        <v>90</v>
      </c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32">
        <v>1</v>
      </c>
      <c r="O88" s="52"/>
      <c r="P88" s="33">
        <f>N88*200</f>
        <v>200</v>
      </c>
    </row>
    <row r="89" spans="2:16" s="10" customFormat="1" ht="16.5" customHeight="1">
      <c r="B89" s="120"/>
      <c r="C89" s="107" t="s">
        <v>91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32">
        <v>1</v>
      </c>
      <c r="O89" s="51"/>
      <c r="P89" s="33">
        <f>N89*100</f>
        <v>100</v>
      </c>
    </row>
    <row r="90" spans="2:16" s="3" customFormat="1" ht="20.25" customHeight="1">
      <c r="B90" s="113" t="s">
        <v>30</v>
      </c>
      <c r="C90" s="104" t="s">
        <v>142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6"/>
      <c r="N90" s="32"/>
      <c r="O90" s="52"/>
      <c r="P90" s="49"/>
    </row>
    <row r="91" spans="2:16" s="10" customFormat="1" ht="18" customHeight="1">
      <c r="B91" s="119"/>
      <c r="C91" s="107" t="s">
        <v>114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32">
        <v>1</v>
      </c>
      <c r="O91" s="46"/>
      <c r="P91" s="33">
        <f>N91*250</f>
        <v>250</v>
      </c>
    </row>
    <row r="92" spans="2:16" s="10" customFormat="1" ht="18.75" customHeight="1">
      <c r="B92" s="119"/>
      <c r="C92" s="107" t="s">
        <v>113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32">
        <v>1</v>
      </c>
      <c r="O92" s="46"/>
      <c r="P92" s="33">
        <f>N92*200</f>
        <v>200</v>
      </c>
    </row>
    <row r="93" spans="2:16" s="10" customFormat="1" ht="15.75" customHeight="1">
      <c r="B93" s="120"/>
      <c r="C93" s="107" t="s">
        <v>115</v>
      </c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32">
        <v>1</v>
      </c>
      <c r="O93" s="46"/>
      <c r="P93" s="33">
        <f>N93*50</f>
        <v>50</v>
      </c>
    </row>
    <row r="94" spans="2:16" s="3" customFormat="1" ht="21.75" customHeight="1">
      <c r="B94" s="24" t="s">
        <v>30</v>
      </c>
      <c r="C94" s="104" t="s">
        <v>36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6"/>
      <c r="N94" s="32"/>
      <c r="O94" s="46">
        <v>1</v>
      </c>
      <c r="P94" s="33">
        <f>O94*3000</f>
        <v>3000</v>
      </c>
    </row>
    <row r="95" spans="2:16" s="3" customFormat="1" ht="18.75" customHeight="1">
      <c r="B95" s="24" t="s">
        <v>32</v>
      </c>
      <c r="C95" s="104" t="s">
        <v>174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6"/>
      <c r="N95" s="32"/>
      <c r="O95" s="46"/>
      <c r="P95" s="33"/>
    </row>
    <row r="96" spans="2:16" s="3" customFormat="1" ht="18.75" customHeight="1">
      <c r="B96" s="24"/>
      <c r="C96" s="96" t="s">
        <v>175</v>
      </c>
      <c r="D96" s="90"/>
      <c r="E96" s="90"/>
      <c r="F96" s="90"/>
      <c r="G96" s="90"/>
      <c r="H96" s="90"/>
      <c r="I96" s="90"/>
      <c r="J96" s="90"/>
      <c r="K96" s="90"/>
      <c r="L96" s="90"/>
      <c r="M96" s="91"/>
      <c r="N96" s="32"/>
      <c r="O96" s="46">
        <v>1</v>
      </c>
      <c r="P96" s="33">
        <f>O96*3000</f>
        <v>3000</v>
      </c>
    </row>
    <row r="97" spans="2:16" s="3" customFormat="1" ht="18.75" customHeight="1">
      <c r="B97" s="24"/>
      <c r="C97" s="96" t="s">
        <v>176</v>
      </c>
      <c r="D97" s="90"/>
      <c r="E97" s="90"/>
      <c r="F97" s="90"/>
      <c r="G97" s="90"/>
      <c r="H97" s="90"/>
      <c r="I97" s="90"/>
      <c r="J97" s="90"/>
      <c r="K97" s="90"/>
      <c r="L97" s="90"/>
      <c r="M97" s="91"/>
      <c r="N97" s="32"/>
      <c r="O97" s="46">
        <v>1</v>
      </c>
      <c r="P97" s="33">
        <f>O97*1500</f>
        <v>1500</v>
      </c>
    </row>
    <row r="98" spans="2:16" s="3" customFormat="1" ht="20.25" customHeight="1">
      <c r="B98" s="24" t="s">
        <v>34</v>
      </c>
      <c r="C98" s="104" t="s">
        <v>177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6"/>
      <c r="N98" s="32"/>
      <c r="O98" s="46"/>
      <c r="P98" s="33"/>
    </row>
    <row r="99" spans="2:16" s="3" customFormat="1" ht="21.75" customHeight="1">
      <c r="B99" s="97"/>
      <c r="C99" s="96" t="s">
        <v>175</v>
      </c>
      <c r="D99" s="90"/>
      <c r="E99" s="90"/>
      <c r="F99" s="90"/>
      <c r="G99" s="90"/>
      <c r="H99" s="90"/>
      <c r="I99" s="90"/>
      <c r="J99" s="90"/>
      <c r="K99" s="90"/>
      <c r="L99" s="90"/>
      <c r="M99" s="91"/>
      <c r="N99" s="32"/>
      <c r="O99" s="32">
        <v>1</v>
      </c>
      <c r="P99" s="33">
        <f>O99*5000</f>
        <v>5000</v>
      </c>
    </row>
    <row r="100" spans="2:16" s="3" customFormat="1" ht="21.75" customHeight="1">
      <c r="B100" s="97"/>
      <c r="C100" s="96" t="s">
        <v>176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1"/>
      <c r="N100" s="32"/>
      <c r="O100" s="32">
        <v>1</v>
      </c>
      <c r="P100" s="33">
        <f>O100*2500</f>
        <v>2500</v>
      </c>
    </row>
    <row r="101" spans="2:16" s="3" customFormat="1" ht="37.5" customHeight="1">
      <c r="B101" s="113" t="s">
        <v>35</v>
      </c>
      <c r="C101" s="141" t="s">
        <v>143</v>
      </c>
      <c r="D101" s="142"/>
      <c r="E101" s="142"/>
      <c r="F101" s="142"/>
      <c r="G101" s="142"/>
      <c r="H101" s="142"/>
      <c r="I101" s="142"/>
      <c r="J101" s="142"/>
      <c r="K101" s="142"/>
      <c r="L101" s="142"/>
      <c r="M101" s="143"/>
      <c r="N101" s="32"/>
      <c r="O101" s="32"/>
      <c r="P101" s="33"/>
    </row>
    <row r="102" spans="2:16" s="3" customFormat="1" ht="21.75" customHeight="1">
      <c r="B102" s="114"/>
      <c r="C102" s="104" t="s">
        <v>144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6"/>
      <c r="N102" s="32">
        <v>1</v>
      </c>
      <c r="O102" s="32"/>
      <c r="P102" s="33">
        <f>N102*1000</f>
        <v>1000</v>
      </c>
    </row>
    <row r="103" spans="2:16" s="3" customFormat="1" ht="21.75" customHeight="1">
      <c r="B103" s="114"/>
      <c r="C103" s="104" t="s">
        <v>145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6"/>
      <c r="N103" s="32">
        <v>1</v>
      </c>
      <c r="O103" s="32"/>
      <c r="P103" s="33">
        <f>N103*500</f>
        <v>500</v>
      </c>
    </row>
    <row r="104" spans="2:16" s="3" customFormat="1" ht="21.75" customHeight="1">
      <c r="B104" s="114"/>
      <c r="C104" s="104" t="s">
        <v>146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6"/>
      <c r="N104" s="32">
        <v>1</v>
      </c>
      <c r="O104" s="32"/>
      <c r="P104" s="33">
        <f>N104*300</f>
        <v>300</v>
      </c>
    </row>
    <row r="105" spans="2:16" s="3" customFormat="1" ht="21.75" customHeight="1">
      <c r="B105" s="115"/>
      <c r="C105" s="104" t="s">
        <v>147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6"/>
      <c r="N105" s="32">
        <v>1</v>
      </c>
      <c r="O105" s="32"/>
      <c r="P105" s="33">
        <f>N105*100</f>
        <v>100</v>
      </c>
    </row>
    <row r="106" spans="2:16" s="3" customFormat="1" ht="21" customHeight="1">
      <c r="B106" s="113" t="s">
        <v>37</v>
      </c>
      <c r="C106" s="104" t="s">
        <v>148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6"/>
      <c r="N106" s="53"/>
      <c r="O106" s="54"/>
      <c r="P106" s="55"/>
    </row>
    <row r="107" spans="2:16" s="10" customFormat="1" ht="20.25" customHeight="1">
      <c r="B107" s="114"/>
      <c r="C107" s="107" t="s">
        <v>92</v>
      </c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32"/>
      <c r="O107" s="46">
        <v>1</v>
      </c>
      <c r="P107" s="33">
        <f>O107*3000</f>
        <v>3000</v>
      </c>
    </row>
    <row r="108" spans="2:16" s="10" customFormat="1" ht="18.75" customHeight="1">
      <c r="B108" s="114"/>
      <c r="C108" s="107" t="s">
        <v>93</v>
      </c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32"/>
      <c r="O108" s="46">
        <v>1</v>
      </c>
      <c r="P108" s="33">
        <f>O108*2000</f>
        <v>2000</v>
      </c>
    </row>
    <row r="109" spans="2:16" s="10" customFormat="1" ht="19.5" customHeight="1">
      <c r="B109" s="114"/>
      <c r="C109" s="107" t="s">
        <v>94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32"/>
      <c r="O109" s="46">
        <v>1</v>
      </c>
      <c r="P109" s="33">
        <f>O109*1000</f>
        <v>1000</v>
      </c>
    </row>
    <row r="110" spans="2:16" s="10" customFormat="1" ht="19.5" customHeight="1">
      <c r="B110" s="115"/>
      <c r="C110" s="110" t="s">
        <v>149</v>
      </c>
      <c r="D110" s="111"/>
      <c r="E110" s="111"/>
      <c r="F110" s="111"/>
      <c r="G110" s="111"/>
      <c r="H110" s="111"/>
      <c r="I110" s="111"/>
      <c r="J110" s="111"/>
      <c r="K110" s="111"/>
      <c r="L110" s="111"/>
      <c r="M110" s="112"/>
      <c r="N110" s="32"/>
      <c r="O110" s="46">
        <v>1</v>
      </c>
      <c r="P110" s="33">
        <f>O110*500</f>
        <v>500</v>
      </c>
    </row>
    <row r="111" spans="2:16" s="3" customFormat="1" ht="20.25" customHeight="1">
      <c r="B111" s="113" t="s">
        <v>38</v>
      </c>
      <c r="C111" s="104" t="s">
        <v>41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6"/>
      <c r="N111" s="32"/>
      <c r="O111" s="46"/>
      <c r="P111" s="12"/>
    </row>
    <row r="112" spans="2:16" s="10" customFormat="1" ht="21" customHeight="1">
      <c r="B112" s="119"/>
      <c r="C112" s="110" t="s">
        <v>96</v>
      </c>
      <c r="D112" s="111"/>
      <c r="E112" s="111"/>
      <c r="F112" s="111"/>
      <c r="G112" s="111"/>
      <c r="H112" s="111"/>
      <c r="I112" s="111"/>
      <c r="J112" s="111"/>
      <c r="K112" s="111"/>
      <c r="L112" s="111"/>
      <c r="M112" s="112"/>
      <c r="N112" s="32"/>
      <c r="O112" s="46">
        <v>1</v>
      </c>
      <c r="P112" s="33">
        <f>O112*2000</f>
        <v>2000</v>
      </c>
    </row>
    <row r="113" spans="2:16" s="10" customFormat="1" ht="21" customHeight="1">
      <c r="B113" s="119"/>
      <c r="C113" s="107" t="s">
        <v>97</v>
      </c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32"/>
      <c r="O113" s="46">
        <v>1</v>
      </c>
      <c r="P113" s="33">
        <f>O113*1000</f>
        <v>1000</v>
      </c>
    </row>
    <row r="114" spans="2:16" s="10" customFormat="1" ht="16.5" customHeight="1">
      <c r="B114" s="119"/>
      <c r="C114" s="107" t="s">
        <v>98</v>
      </c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32"/>
      <c r="O114" s="46">
        <v>1</v>
      </c>
      <c r="P114" s="33">
        <f>O114*500</f>
        <v>500</v>
      </c>
    </row>
    <row r="115" spans="2:16" s="10" customFormat="1" ht="21" customHeight="1">
      <c r="B115" s="120"/>
      <c r="C115" s="107" t="s">
        <v>150</v>
      </c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32"/>
      <c r="O115" s="32">
        <v>1</v>
      </c>
      <c r="P115" s="33">
        <f>O115*300</f>
        <v>300</v>
      </c>
    </row>
    <row r="116" spans="2:16" s="3" customFormat="1" ht="20.25" customHeight="1">
      <c r="B116" s="109" t="s">
        <v>39</v>
      </c>
      <c r="C116" s="109" t="s">
        <v>43</v>
      </c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32"/>
      <c r="O116" s="46"/>
      <c r="P116" s="12"/>
    </row>
    <row r="117" spans="2:16" s="10" customFormat="1" ht="16.5" customHeight="1">
      <c r="B117" s="109"/>
      <c r="C117" s="107" t="s">
        <v>101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32"/>
      <c r="O117" s="46">
        <v>1</v>
      </c>
      <c r="P117" s="33">
        <f>O117*2000</f>
        <v>2000</v>
      </c>
    </row>
    <row r="118" spans="2:16" s="10" customFormat="1" ht="18" customHeight="1">
      <c r="B118" s="109"/>
      <c r="C118" s="107" t="s">
        <v>100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32"/>
      <c r="O118" s="46">
        <v>1</v>
      </c>
      <c r="P118" s="33">
        <f>O118*1000</f>
        <v>1000</v>
      </c>
    </row>
    <row r="119" spans="2:16" s="10" customFormat="1" ht="16.5" customHeight="1">
      <c r="B119" s="109"/>
      <c r="C119" s="107" t="s">
        <v>99</v>
      </c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32"/>
      <c r="O119" s="46">
        <v>1</v>
      </c>
      <c r="P119" s="33">
        <f>O119*500</f>
        <v>500</v>
      </c>
    </row>
    <row r="120" spans="2:16" s="10" customFormat="1" ht="18.75" customHeight="1">
      <c r="B120" s="109"/>
      <c r="C120" s="107" t="s">
        <v>151</v>
      </c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56"/>
      <c r="O120" s="57">
        <v>1</v>
      </c>
      <c r="P120" s="33">
        <f>O120*300</f>
        <v>300</v>
      </c>
    </row>
    <row r="121" spans="2:16" s="10" customFormat="1" ht="18.75" customHeight="1">
      <c r="B121" s="22">
        <v>35</v>
      </c>
      <c r="C121" s="110" t="s">
        <v>72</v>
      </c>
      <c r="D121" s="111"/>
      <c r="E121" s="111"/>
      <c r="F121" s="111"/>
      <c r="G121" s="111"/>
      <c r="H121" s="111"/>
      <c r="I121" s="111"/>
      <c r="J121" s="111"/>
      <c r="K121" s="111"/>
      <c r="L121" s="111"/>
      <c r="M121" s="112"/>
      <c r="N121" s="56">
        <v>1</v>
      </c>
      <c r="O121" s="57"/>
      <c r="P121" s="33">
        <f>N121*100</f>
        <v>100</v>
      </c>
    </row>
    <row r="122" spans="2:16" s="10" customFormat="1" ht="21" customHeight="1">
      <c r="B122" s="22" t="s">
        <v>40</v>
      </c>
      <c r="C122" s="16" t="s">
        <v>178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8"/>
      <c r="N122" s="56">
        <v>1</v>
      </c>
      <c r="O122" s="57"/>
      <c r="P122" s="33">
        <f>N122*50</f>
        <v>50</v>
      </c>
    </row>
    <row r="123" spans="2:16" s="10" customFormat="1" ht="19.5" customHeight="1">
      <c r="B123" s="22" t="s">
        <v>42</v>
      </c>
      <c r="C123" s="111" t="s">
        <v>73</v>
      </c>
      <c r="D123" s="111"/>
      <c r="E123" s="111"/>
      <c r="F123" s="111"/>
      <c r="G123" s="111"/>
      <c r="H123" s="111"/>
      <c r="I123" s="111"/>
      <c r="J123" s="111"/>
      <c r="K123" s="111"/>
      <c r="L123" s="111"/>
      <c r="M123" s="112"/>
      <c r="N123" s="56">
        <v>1</v>
      </c>
      <c r="O123" s="57"/>
      <c r="P123" s="33">
        <f>N123*500</f>
        <v>500</v>
      </c>
    </row>
    <row r="124" spans="2:16" s="10" customFormat="1" ht="16.5" customHeight="1">
      <c r="B124" s="22" t="s">
        <v>95</v>
      </c>
      <c r="C124" s="111" t="s">
        <v>179</v>
      </c>
      <c r="D124" s="111"/>
      <c r="E124" s="111"/>
      <c r="F124" s="111"/>
      <c r="G124" s="111"/>
      <c r="H124" s="111"/>
      <c r="I124" s="111"/>
      <c r="J124" s="111"/>
      <c r="K124" s="111"/>
      <c r="L124" s="111"/>
      <c r="M124" s="112"/>
      <c r="N124" s="56">
        <v>1</v>
      </c>
      <c r="O124" s="57"/>
      <c r="P124" s="33">
        <f>N124*200</f>
        <v>200</v>
      </c>
    </row>
    <row r="125" spans="2:16" s="10" customFormat="1" ht="46.5" customHeight="1">
      <c r="B125" s="113" t="s">
        <v>103</v>
      </c>
      <c r="C125" s="107" t="s">
        <v>152</v>
      </c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56"/>
      <c r="O125" s="57"/>
      <c r="P125" s="33"/>
    </row>
    <row r="126" spans="2:16" s="10" customFormat="1" ht="18.75" customHeight="1">
      <c r="B126" s="114"/>
      <c r="C126" s="110" t="s">
        <v>154</v>
      </c>
      <c r="D126" s="111"/>
      <c r="E126" s="111"/>
      <c r="F126" s="111"/>
      <c r="G126" s="111"/>
      <c r="H126" s="111"/>
      <c r="I126" s="111"/>
      <c r="J126" s="111"/>
      <c r="K126" s="111"/>
      <c r="L126" s="111"/>
      <c r="M126" s="112"/>
      <c r="N126" s="56"/>
      <c r="O126" s="57"/>
      <c r="P126" s="33">
        <v>100</v>
      </c>
    </row>
    <row r="127" spans="2:16" s="10" customFormat="1" ht="18.75" customHeight="1">
      <c r="B127" s="114"/>
      <c r="C127" s="110" t="s">
        <v>155</v>
      </c>
      <c r="D127" s="111"/>
      <c r="E127" s="111"/>
      <c r="F127" s="111"/>
      <c r="G127" s="111"/>
      <c r="H127" s="111"/>
      <c r="I127" s="111"/>
      <c r="J127" s="111"/>
      <c r="K127" s="111"/>
      <c r="L127" s="111"/>
      <c r="M127" s="112"/>
      <c r="N127" s="56"/>
      <c r="O127" s="57"/>
      <c r="P127" s="33">
        <v>200</v>
      </c>
    </row>
    <row r="128" spans="2:16" s="10" customFormat="1" ht="18.75" customHeight="1">
      <c r="B128" s="115"/>
      <c r="C128" s="110" t="s">
        <v>156</v>
      </c>
      <c r="D128" s="111"/>
      <c r="E128" s="111"/>
      <c r="F128" s="111"/>
      <c r="G128" s="111"/>
      <c r="H128" s="111"/>
      <c r="I128" s="111"/>
      <c r="J128" s="111"/>
      <c r="K128" s="111"/>
      <c r="L128" s="111"/>
      <c r="M128" s="112"/>
      <c r="N128" s="56"/>
      <c r="O128" s="57"/>
      <c r="P128" s="33">
        <v>500</v>
      </c>
    </row>
    <row r="129" spans="2:16" s="10" customFormat="1" ht="55.5" customHeight="1">
      <c r="B129" s="21" t="s">
        <v>104</v>
      </c>
      <c r="C129" s="110" t="s">
        <v>153</v>
      </c>
      <c r="D129" s="111"/>
      <c r="E129" s="111"/>
      <c r="F129" s="111"/>
      <c r="G129" s="111"/>
      <c r="H129" s="111"/>
      <c r="I129" s="111"/>
      <c r="J129" s="111"/>
      <c r="K129" s="111"/>
      <c r="L129" s="111"/>
      <c r="M129" s="112"/>
      <c r="N129" s="56"/>
      <c r="O129" s="57"/>
      <c r="P129" s="33"/>
    </row>
    <row r="130" spans="2:16" s="10" customFormat="1" ht="16.5" customHeight="1">
      <c r="B130" s="22"/>
      <c r="C130" s="110" t="s">
        <v>157</v>
      </c>
      <c r="D130" s="111"/>
      <c r="E130" s="111"/>
      <c r="F130" s="111"/>
      <c r="G130" s="111"/>
      <c r="H130" s="111"/>
      <c r="I130" s="111"/>
      <c r="J130" s="111"/>
      <c r="K130" s="111"/>
      <c r="L130" s="111"/>
      <c r="M130" s="112"/>
      <c r="N130" s="56"/>
      <c r="O130" s="57">
        <v>1</v>
      </c>
      <c r="P130" s="33">
        <f>O130*100</f>
        <v>100</v>
      </c>
    </row>
    <row r="131" spans="2:16" s="10" customFormat="1" ht="16.5" customHeight="1">
      <c r="B131" s="22"/>
      <c r="C131" s="110" t="s">
        <v>158</v>
      </c>
      <c r="D131" s="111"/>
      <c r="E131" s="111"/>
      <c r="F131" s="111"/>
      <c r="G131" s="111"/>
      <c r="H131" s="111"/>
      <c r="I131" s="111"/>
      <c r="J131" s="111"/>
      <c r="K131" s="111"/>
      <c r="L131" s="111"/>
      <c r="M131" s="112"/>
      <c r="N131" s="56"/>
      <c r="O131" s="57">
        <v>1</v>
      </c>
      <c r="P131" s="33">
        <f>O131*125</f>
        <v>125</v>
      </c>
    </row>
    <row r="132" spans="2:16" s="10" customFormat="1" ht="16.5" customHeight="1">
      <c r="B132" s="22"/>
      <c r="C132" s="110" t="s">
        <v>159</v>
      </c>
      <c r="D132" s="111"/>
      <c r="E132" s="111"/>
      <c r="F132" s="111"/>
      <c r="G132" s="111"/>
      <c r="H132" s="111"/>
      <c r="I132" s="111"/>
      <c r="J132" s="111"/>
      <c r="K132" s="111"/>
      <c r="L132" s="111"/>
      <c r="M132" s="112"/>
      <c r="N132" s="56"/>
      <c r="O132" s="57">
        <v>1</v>
      </c>
      <c r="P132" s="33">
        <f>O132*150</f>
        <v>150</v>
      </c>
    </row>
    <row r="133" spans="2:16" s="10" customFormat="1" ht="16.5" customHeight="1">
      <c r="B133" s="22"/>
      <c r="C133" s="110" t="s">
        <v>160</v>
      </c>
      <c r="D133" s="111"/>
      <c r="E133" s="111"/>
      <c r="F133" s="111"/>
      <c r="G133" s="111"/>
      <c r="H133" s="111"/>
      <c r="I133" s="111"/>
      <c r="J133" s="111"/>
      <c r="K133" s="111"/>
      <c r="L133" s="111"/>
      <c r="M133" s="112"/>
      <c r="N133" s="56"/>
      <c r="O133" s="57">
        <v>1</v>
      </c>
      <c r="P133" s="33">
        <f>O133*200</f>
        <v>200</v>
      </c>
    </row>
    <row r="134" spans="2:16" s="10" customFormat="1" ht="16.5" customHeight="1">
      <c r="B134" s="22"/>
      <c r="C134" s="110" t="s">
        <v>161</v>
      </c>
      <c r="D134" s="111"/>
      <c r="E134" s="111"/>
      <c r="F134" s="111"/>
      <c r="G134" s="111"/>
      <c r="H134" s="111"/>
      <c r="I134" s="111"/>
      <c r="J134" s="111"/>
      <c r="K134" s="111"/>
      <c r="L134" s="111"/>
      <c r="M134" s="112"/>
      <c r="N134" s="56"/>
      <c r="O134" s="57">
        <v>1</v>
      </c>
      <c r="P134" s="33">
        <f>O134*300</f>
        <v>300</v>
      </c>
    </row>
    <row r="135" spans="2:16" s="10" customFormat="1" ht="16.5" customHeight="1">
      <c r="B135" s="22"/>
      <c r="C135" s="110" t="s">
        <v>162</v>
      </c>
      <c r="D135" s="111"/>
      <c r="E135" s="111"/>
      <c r="F135" s="111"/>
      <c r="G135" s="111"/>
      <c r="H135" s="111"/>
      <c r="I135" s="111"/>
      <c r="J135" s="111"/>
      <c r="K135" s="111"/>
      <c r="L135" s="111"/>
      <c r="M135" s="112"/>
      <c r="N135" s="56"/>
      <c r="O135" s="57">
        <v>1</v>
      </c>
      <c r="P135" s="33">
        <f>O135*350</f>
        <v>350</v>
      </c>
    </row>
    <row r="136" spans="2:16" s="10" customFormat="1" ht="16.5" customHeight="1">
      <c r="B136" s="22"/>
      <c r="C136" s="110" t="s">
        <v>163</v>
      </c>
      <c r="D136" s="111"/>
      <c r="E136" s="111"/>
      <c r="F136" s="111"/>
      <c r="G136" s="111"/>
      <c r="H136" s="111"/>
      <c r="I136" s="111"/>
      <c r="J136" s="111"/>
      <c r="K136" s="111"/>
      <c r="L136" s="111"/>
      <c r="M136" s="112"/>
      <c r="N136" s="56"/>
      <c r="O136" s="57">
        <v>1</v>
      </c>
      <c r="P136" s="33">
        <f>O136*400</f>
        <v>400</v>
      </c>
    </row>
    <row r="137" spans="2:16" s="7" customFormat="1" ht="18.75" customHeight="1">
      <c r="B137" s="150" t="s">
        <v>44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2"/>
      <c r="N137" s="32"/>
      <c r="O137" s="32"/>
      <c r="P137" s="78">
        <f>SUM(P18:P136)</f>
        <v>109875</v>
      </c>
    </row>
    <row r="138" spans="2:16" s="4" customFormat="1" ht="20.25" customHeight="1">
      <c r="B138" s="25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5"/>
    </row>
    <row r="139" spans="2:16" s="3" customFormat="1" ht="19.5" customHeight="1">
      <c r="B139" s="116" t="s">
        <v>45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8"/>
      <c r="N139" s="32"/>
      <c r="O139" s="32"/>
      <c r="P139" s="13"/>
    </row>
    <row r="140" spans="2:16" s="3" customFormat="1" ht="36" customHeight="1">
      <c r="B140" s="113" t="s">
        <v>3</v>
      </c>
      <c r="C140" s="104" t="s">
        <v>62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6"/>
      <c r="N140" s="31"/>
      <c r="O140" s="11"/>
      <c r="P140" s="12"/>
    </row>
    <row r="141" spans="2:16" s="10" customFormat="1" ht="15.75" customHeight="1">
      <c r="B141" s="114"/>
      <c r="C141" s="107" t="s">
        <v>105</v>
      </c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31"/>
      <c r="O141" s="11">
        <v>1</v>
      </c>
      <c r="P141" s="41">
        <f>O141*3000</f>
        <v>3000</v>
      </c>
    </row>
    <row r="142" spans="2:16" s="10" customFormat="1" ht="15.75" customHeight="1">
      <c r="B142" s="114"/>
      <c r="C142" s="107" t="s">
        <v>109</v>
      </c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31"/>
      <c r="O142" s="11">
        <v>1</v>
      </c>
      <c r="P142" s="41">
        <f>O142*2000</f>
        <v>2000</v>
      </c>
    </row>
    <row r="143" spans="2:16" s="10" customFormat="1" ht="15.75" customHeight="1">
      <c r="B143" s="115"/>
      <c r="C143" s="107" t="s">
        <v>94</v>
      </c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31"/>
      <c r="O143" s="11">
        <v>1</v>
      </c>
      <c r="P143" s="41">
        <f>O143*1000</f>
        <v>1000</v>
      </c>
    </row>
    <row r="144" spans="2:16" s="3" customFormat="1" ht="18.75" customHeight="1">
      <c r="B144" s="134" t="s">
        <v>4</v>
      </c>
      <c r="C144" s="104" t="s">
        <v>46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6"/>
      <c r="N144" s="31"/>
      <c r="O144" s="11"/>
      <c r="P144" s="12"/>
    </row>
    <row r="145" spans="2:16" s="10" customFormat="1" ht="15.75" customHeight="1">
      <c r="B145" s="119"/>
      <c r="C145" s="107" t="s">
        <v>106</v>
      </c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31"/>
      <c r="O145" s="11">
        <v>1</v>
      </c>
      <c r="P145" s="41">
        <f>O145*1000</f>
        <v>1000</v>
      </c>
    </row>
    <row r="146" spans="2:16" s="10" customFormat="1" ht="15.75" customHeight="1">
      <c r="B146" s="119"/>
      <c r="C146" s="107" t="s">
        <v>107</v>
      </c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31"/>
      <c r="O146" s="11">
        <v>1</v>
      </c>
      <c r="P146" s="41">
        <f>O146*500</f>
        <v>500</v>
      </c>
    </row>
    <row r="147" spans="2:16" s="10" customFormat="1" ht="15.75" customHeight="1">
      <c r="B147" s="120"/>
      <c r="C147" s="107" t="s">
        <v>108</v>
      </c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31"/>
      <c r="O147" s="11">
        <v>1</v>
      </c>
      <c r="P147" s="41">
        <f>O147*200</f>
        <v>200</v>
      </c>
    </row>
    <row r="148" spans="2:16" s="3" customFormat="1" ht="18.75" customHeight="1">
      <c r="B148" s="113" t="s">
        <v>47</v>
      </c>
      <c r="C148" s="104" t="s">
        <v>48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6"/>
      <c r="N148" s="31"/>
      <c r="O148" s="11"/>
      <c r="P148" s="12"/>
    </row>
    <row r="149" spans="2:16" s="10" customFormat="1" ht="15.75" customHeight="1">
      <c r="B149" s="114"/>
      <c r="C149" s="107" t="s">
        <v>96</v>
      </c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31"/>
      <c r="O149" s="11">
        <v>1</v>
      </c>
      <c r="P149" s="41">
        <f>O149*2000</f>
        <v>2000</v>
      </c>
    </row>
    <row r="150" spans="2:16" s="10" customFormat="1" ht="15.75" customHeight="1">
      <c r="B150" s="114"/>
      <c r="C150" s="107" t="s">
        <v>100</v>
      </c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31"/>
      <c r="O150" s="11">
        <v>1</v>
      </c>
      <c r="P150" s="41">
        <f>O150*1000</f>
        <v>1000</v>
      </c>
    </row>
    <row r="151" spans="2:16" s="10" customFormat="1" ht="15.75" customHeight="1">
      <c r="B151" s="114"/>
      <c r="C151" s="107" t="s">
        <v>99</v>
      </c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31"/>
      <c r="O151" s="11">
        <v>1</v>
      </c>
      <c r="P151" s="41">
        <f>O151*500</f>
        <v>500</v>
      </c>
    </row>
    <row r="152" spans="2:16" s="10" customFormat="1" ht="15.75" customHeight="1">
      <c r="B152" s="114"/>
      <c r="C152" s="107" t="s">
        <v>102</v>
      </c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33"/>
      <c r="O152" s="33">
        <v>1</v>
      </c>
      <c r="P152" s="41">
        <f>O152*300</f>
        <v>300</v>
      </c>
    </row>
    <row r="153" spans="2:16" s="7" customFormat="1" ht="18.75" customHeight="1">
      <c r="B153" s="101" t="s">
        <v>44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3"/>
      <c r="N153" s="33"/>
      <c r="O153" s="37"/>
      <c r="P153" s="78">
        <f>SUM(P141:P152)</f>
        <v>11500</v>
      </c>
    </row>
    <row r="154" spans="1:16" s="3" customFormat="1" ht="24" customHeight="1">
      <c r="A154" s="5"/>
      <c r="B154" s="153" t="s">
        <v>164</v>
      </c>
      <c r="C154" s="153"/>
      <c r="D154" s="153"/>
      <c r="E154" s="153"/>
      <c r="N154" s="34"/>
      <c r="O154" s="26"/>
      <c r="P154" s="94">
        <f>P137+P153</f>
        <v>121375</v>
      </c>
    </row>
    <row r="155" spans="1:16" s="3" customFormat="1" ht="10.5" customHeight="1">
      <c r="A155" s="6"/>
      <c r="B155" s="26"/>
      <c r="N155" s="34"/>
      <c r="O155" s="26"/>
      <c r="P155" s="42"/>
    </row>
    <row r="156" spans="2:16" s="3" customFormat="1" ht="18.75" customHeight="1">
      <c r="B156" s="27" t="s">
        <v>53</v>
      </c>
      <c r="G156" s="154"/>
      <c r="H156" s="154"/>
      <c r="I156" s="154"/>
      <c r="J156" s="154"/>
      <c r="K156" s="154"/>
      <c r="L156" s="29" t="s">
        <v>57</v>
      </c>
      <c r="M156" s="4"/>
      <c r="N156" s="43"/>
      <c r="O156" s="44"/>
      <c r="P156" s="42"/>
    </row>
    <row r="157" spans="2:16" s="3" customFormat="1" ht="24" customHeight="1">
      <c r="B157" s="79"/>
      <c r="C157" s="44"/>
      <c r="D157" s="44"/>
      <c r="E157" s="86"/>
      <c r="F157" s="86"/>
      <c r="G157" s="86"/>
      <c r="H157" s="86"/>
      <c r="I157" s="87"/>
      <c r="J157" s="87"/>
      <c r="K157" s="87"/>
      <c r="L157" s="87"/>
      <c r="M157" s="87"/>
      <c r="N157" s="86"/>
      <c r="O157" s="87"/>
      <c r="P157" s="86"/>
    </row>
    <row r="158" spans="2:16" s="3" customFormat="1" ht="24" customHeight="1">
      <c r="B158" s="100"/>
      <c r="C158" s="100"/>
      <c r="D158" s="100"/>
      <c r="E158" s="100"/>
      <c r="F158" s="87"/>
      <c r="G158" s="87"/>
      <c r="H158" s="87"/>
      <c r="I158" s="88"/>
      <c r="J158" s="88"/>
      <c r="K158" s="88"/>
      <c r="L158" s="88"/>
      <c r="M158" s="88"/>
      <c r="N158" s="89"/>
      <c r="O158" s="88"/>
      <c r="P158" s="86"/>
    </row>
    <row r="159" spans="2:16" ht="24" customHeight="1">
      <c r="B159" s="80"/>
      <c r="C159" s="81"/>
      <c r="D159" s="81"/>
      <c r="E159" s="82"/>
      <c r="F159" s="82"/>
      <c r="G159" s="82"/>
      <c r="H159" s="82"/>
      <c r="I159" s="82"/>
      <c r="J159" s="82"/>
      <c r="K159" s="82"/>
      <c r="L159" s="82"/>
      <c r="M159" s="82"/>
      <c r="N159" s="83"/>
      <c r="O159" s="84"/>
      <c r="P159" s="85"/>
    </row>
    <row r="160" spans="3:16" ht="0.75" customHeight="1">
      <c r="C160" s="1"/>
      <c r="D160" s="1"/>
      <c r="E160" s="14"/>
      <c r="F160" s="14"/>
      <c r="G160" s="14"/>
      <c r="H160" s="14"/>
      <c r="I160" s="2"/>
      <c r="J160" s="2"/>
      <c r="K160" s="2"/>
      <c r="L160" s="2"/>
      <c r="M160" s="2"/>
      <c r="N160" s="30"/>
      <c r="O160" s="36"/>
      <c r="P160" s="45"/>
    </row>
    <row r="161" ht="10.5" customHeight="1" hidden="1"/>
  </sheetData>
  <sheetProtection/>
  <mergeCells count="160">
    <mergeCell ref="C117:M117"/>
    <mergeCell ref="C136:M136"/>
    <mergeCell ref="B137:M137"/>
    <mergeCell ref="B154:E154"/>
    <mergeCell ref="G156:K156"/>
    <mergeCell ref="C130:M130"/>
    <mergeCell ref="C131:M131"/>
    <mergeCell ref="C132:M132"/>
    <mergeCell ref="C133:M133"/>
    <mergeCell ref="C134:M134"/>
    <mergeCell ref="C110:M110"/>
    <mergeCell ref="B106:B110"/>
    <mergeCell ref="C120:M120"/>
    <mergeCell ref="B116:B120"/>
    <mergeCell ref="C121:M121"/>
    <mergeCell ref="C125:M125"/>
    <mergeCell ref="B111:B115"/>
    <mergeCell ref="C109:M109"/>
    <mergeCell ref="C111:M111"/>
    <mergeCell ref="C112:M112"/>
    <mergeCell ref="C64:M64"/>
    <mergeCell ref="C102:M102"/>
    <mergeCell ref="C103:M103"/>
    <mergeCell ref="C104:M104"/>
    <mergeCell ref="C105:M105"/>
    <mergeCell ref="B101:B105"/>
    <mergeCell ref="C65:M65"/>
    <mergeCell ref="C66:M66"/>
    <mergeCell ref="C67:M67"/>
    <mergeCell ref="C68:M68"/>
    <mergeCell ref="C59:M59"/>
    <mergeCell ref="C62:M62"/>
    <mergeCell ref="B57:B62"/>
    <mergeCell ref="C77:M77"/>
    <mergeCell ref="B72:B77"/>
    <mergeCell ref="B79:B83"/>
    <mergeCell ref="C80:M80"/>
    <mergeCell ref="C81:M81"/>
    <mergeCell ref="C82:M82"/>
    <mergeCell ref="C63:M63"/>
    <mergeCell ref="B54:B56"/>
    <mergeCell ref="C101:M101"/>
    <mergeCell ref="C47:M47"/>
    <mergeCell ref="C51:M51"/>
    <mergeCell ref="C138:P138"/>
    <mergeCell ref="C48:M48"/>
    <mergeCell ref="C49:M49"/>
    <mergeCell ref="C50:M50"/>
    <mergeCell ref="C57:M57"/>
    <mergeCell ref="C58:M58"/>
    <mergeCell ref="C44:M44"/>
    <mergeCell ref="C45:M45"/>
    <mergeCell ref="C46:M46"/>
    <mergeCell ref="B48:B50"/>
    <mergeCell ref="B41:B44"/>
    <mergeCell ref="C41:M41"/>
    <mergeCell ref="C42:M42"/>
    <mergeCell ref="E15:L15"/>
    <mergeCell ref="C52:M52"/>
    <mergeCell ref="B148:B152"/>
    <mergeCell ref="C17:M17"/>
    <mergeCell ref="C18:M18"/>
    <mergeCell ref="C19:M19"/>
    <mergeCell ref="C20:M20"/>
    <mergeCell ref="C21:M21"/>
    <mergeCell ref="B144:B147"/>
    <mergeCell ref="C43:M43"/>
    <mergeCell ref="C54:M54"/>
    <mergeCell ref="C53:M53"/>
    <mergeCell ref="A2:P2"/>
    <mergeCell ref="C30:M30"/>
    <mergeCell ref="C23:M23"/>
    <mergeCell ref="B23:B29"/>
    <mergeCell ref="C22:M22"/>
    <mergeCell ref="B30:B32"/>
    <mergeCell ref="D7:E7"/>
    <mergeCell ref="C37:M37"/>
    <mergeCell ref="C38:M38"/>
    <mergeCell ref="C39:M39"/>
    <mergeCell ref="C40:M40"/>
    <mergeCell ref="C34:M34"/>
    <mergeCell ref="C35:F35"/>
    <mergeCell ref="C36:G36"/>
    <mergeCell ref="C69:M69"/>
    <mergeCell ref="C71:M71"/>
    <mergeCell ref="C72:M72"/>
    <mergeCell ref="C73:M73"/>
    <mergeCell ref="C74:M74"/>
    <mergeCell ref="C75:M75"/>
    <mergeCell ref="B66:B68"/>
    <mergeCell ref="B63:B65"/>
    <mergeCell ref="B51:B53"/>
    <mergeCell ref="C29:M29"/>
    <mergeCell ref="C60:M60"/>
    <mergeCell ref="C61:M61"/>
    <mergeCell ref="C55:M55"/>
    <mergeCell ref="C56:M56"/>
    <mergeCell ref="C31:M31"/>
    <mergeCell ref="C32:M32"/>
    <mergeCell ref="C76:M76"/>
    <mergeCell ref="C78:M78"/>
    <mergeCell ref="C79:M79"/>
    <mergeCell ref="B87:B89"/>
    <mergeCell ref="F8:G8"/>
    <mergeCell ref="C84:M84"/>
    <mergeCell ref="C85:M85"/>
    <mergeCell ref="C86:M86"/>
    <mergeCell ref="C87:M87"/>
    <mergeCell ref="C88:M88"/>
    <mergeCell ref="C89:M89"/>
    <mergeCell ref="B90:B93"/>
    <mergeCell ref="B84:B86"/>
    <mergeCell ref="C90:M90"/>
    <mergeCell ref="C91:M91"/>
    <mergeCell ref="C92:M92"/>
    <mergeCell ref="C93:M93"/>
    <mergeCell ref="C94:M94"/>
    <mergeCell ref="C95:M95"/>
    <mergeCell ref="C98:M98"/>
    <mergeCell ref="C106:M106"/>
    <mergeCell ref="C107:M107"/>
    <mergeCell ref="C108:M108"/>
    <mergeCell ref="C113:M113"/>
    <mergeCell ref="C114:M114"/>
    <mergeCell ref="C115:M115"/>
    <mergeCell ref="C124:M124"/>
    <mergeCell ref="C123:M123"/>
    <mergeCell ref="B139:M139"/>
    <mergeCell ref="C126:M126"/>
    <mergeCell ref="C127:M127"/>
    <mergeCell ref="B125:B128"/>
    <mergeCell ref="C116:M116"/>
    <mergeCell ref="C119:M119"/>
    <mergeCell ref="C128:M128"/>
    <mergeCell ref="C129:M129"/>
    <mergeCell ref="B140:B143"/>
    <mergeCell ref="C142:M142"/>
    <mergeCell ref="C143:M143"/>
    <mergeCell ref="C135:M135"/>
    <mergeCell ref="C140:M140"/>
    <mergeCell ref="C28:M28"/>
    <mergeCell ref="C148:M148"/>
    <mergeCell ref="C149:M149"/>
    <mergeCell ref="C150:M150"/>
    <mergeCell ref="C151:M151"/>
    <mergeCell ref="C152:M152"/>
    <mergeCell ref="C146:M146"/>
    <mergeCell ref="C147:M147"/>
    <mergeCell ref="C141:M141"/>
    <mergeCell ref="C118:M118"/>
    <mergeCell ref="C83:M83"/>
    <mergeCell ref="B158:E158"/>
    <mergeCell ref="B153:M153"/>
    <mergeCell ref="C144:M144"/>
    <mergeCell ref="C145:M145"/>
    <mergeCell ref="G5:O5"/>
    <mergeCell ref="C24:M24"/>
    <mergeCell ref="C27:M27"/>
    <mergeCell ref="C25:M25"/>
    <mergeCell ref="C26:M26"/>
  </mergeCells>
  <printOptions horizontalCentered="1"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53" r:id="rId1"/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Admin</cp:lastModifiedBy>
  <cp:lastPrinted>2014-09-07T11:30:05Z</cp:lastPrinted>
  <dcterms:created xsi:type="dcterms:W3CDTF">2013-02-05T01:32:52Z</dcterms:created>
  <dcterms:modified xsi:type="dcterms:W3CDTF">2017-10-16T10:38:36Z</dcterms:modified>
  <cp:category/>
  <cp:version/>
  <cp:contentType/>
  <cp:contentStatus/>
</cp:coreProperties>
</file>